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Mèdica\ACM 25_499 Sutures manuals no absorbibles\Licitacions\Esborranys\Proveïdors\Ofertes econòmiques OK\"/>
    </mc:Choice>
  </mc:AlternateContent>
  <xr:revisionPtr revIDLastSave="0" documentId="13_ncr:1_{AC7C975D-361E-48DA-9AE9-BB81C3A0D2B3}" xr6:coauthVersionLast="47" xr6:coauthVersionMax="47" xr10:uidLastSave="{00000000-0000-0000-0000-000000000000}"/>
  <bookViews>
    <workbookView xWindow="-28920" yWindow="-105" windowWidth="29040" windowHeight="15840" xr2:uid="{00000000-000D-0000-FFFF-FFFF00000000}"/>
  </bookViews>
  <sheets>
    <sheet name="LOT 6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2" i="1" l="1"/>
  <c r="P22" i="1"/>
  <c r="Q22" i="1" s="1"/>
  <c r="L22" i="1"/>
  <c r="K22" i="1"/>
  <c r="R23" i="1"/>
  <c r="P23" i="1"/>
  <c r="Q23" i="1" s="1"/>
  <c r="L23" i="1"/>
  <c r="K23" i="1"/>
  <c r="R21" i="1"/>
  <c r="P21" i="1"/>
  <c r="Q21" i="1" s="1"/>
  <c r="L21" i="1"/>
  <c r="K21" i="1"/>
  <c r="R25" i="1"/>
  <c r="P25" i="1"/>
  <c r="Q25" i="1" s="1"/>
  <c r="L25" i="1"/>
  <c r="K25" i="1"/>
  <c r="R24" i="1"/>
  <c r="P24" i="1"/>
  <c r="Q24" i="1" s="1"/>
  <c r="L24" i="1"/>
  <c r="K24" i="1"/>
  <c r="R27" i="1"/>
  <c r="P27" i="1"/>
  <c r="Q27" i="1" s="1"/>
  <c r="L27" i="1"/>
  <c r="K27" i="1"/>
  <c r="R26" i="1"/>
  <c r="P26" i="1"/>
  <c r="Q26" i="1" s="1"/>
  <c r="L26" i="1"/>
  <c r="K26" i="1"/>
  <c r="R28" i="1"/>
  <c r="P28" i="1"/>
  <c r="Q28" i="1" s="1"/>
  <c r="L28" i="1"/>
  <c r="K28" i="1"/>
  <c r="L20" i="1"/>
  <c r="R20" i="1"/>
  <c r="K20" i="1"/>
  <c r="P20" i="1"/>
  <c r="Q20" i="1" s="1"/>
  <c r="K32" i="1" l="1"/>
  <c r="K34" i="1" s="1"/>
  <c r="S22" i="1"/>
  <c r="Q32" i="1"/>
  <c r="Q34" i="1" s="1"/>
  <c r="S21" i="1"/>
  <c r="S24" i="1"/>
  <c r="S23" i="1"/>
  <c r="S25" i="1"/>
  <c r="S26" i="1"/>
  <c r="S27" i="1"/>
  <c r="S28" i="1"/>
  <c r="S20" i="1"/>
  <c r="S32" i="1" l="1"/>
  <c r="S34" i="1" s="1"/>
</calcChain>
</file>

<file path=xl/sharedStrings.xml><?xml version="1.0" encoding="utf-8"?>
<sst xmlns="http://schemas.openxmlformats.org/spreadsheetml/2006/main" count="73" uniqueCount="65">
  <si>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</si>
  <si>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</si>
  <si>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</si>
  <si>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</si>
  <si>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</si>
  <si>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</si>
  <si>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</si>
  <si>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</si>
  <si>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</si>
  <si>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</si>
  <si>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</si>
  <si>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</si>
  <si>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</si>
  <si>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</si>
  <si>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</si>
  <si>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</si>
  <si>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</si>
  <si>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</si>
  <si>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</si>
  <si>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</si>
  <si>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</si>
  <si>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</si>
  <si>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</si>
  <si>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</si>
  <si>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</si>
  <si>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</si>
  <si>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</si>
  <si>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</si>
  <si>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</si>
  <si>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</si>
  <si>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</si>
  <si>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</si>
  <si>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</si>
  <si>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</si>
  <si>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</si>
  <si>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</si>
  <si>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</si>
  <si>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</si>
  <si>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</si>
  <si>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</si>
  <si>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</si>
  <si>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</si>
  <si>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</si>
  <si>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</si>
  <si>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</si>
  <si>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</si>
  <si>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</si>
  <si>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</si>
  <si>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</si>
  <si>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</si>
  <si>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</si>
  <si>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 xml:space="preserve"> ACM 25/499 </t>
  </si>
  <si>
    <t xml:space="preserve">SUBMINISTRAMENT DE SUTURES MANUALS NO ABSORBIBLES SEGELLADORS I COLES QUIRÚRGIQUES I PASSADORS SUTURES ARTROSCÒPIA PER LA FUNDACIÓ DE GESTIÓ SANITÀRIA DE L’HOSPITAL DE LA SANTA CREU I SANT PAU </t>
  </si>
  <si>
    <t>TOTAL PRESSUPOST BASE LICITACIÓ (2 ANYS)</t>
  </si>
  <si>
    <t>6.Poliamida</t>
  </si>
  <si>
    <t>Sutura  no absorbible sintètica monofilar de poliamida 6 ó 6.6- fil: calibre 1, longitud  50 cm, tintat- agulla  3/8  cercle, cos triangular punta triangular  longitud 90  mm</t>
  </si>
  <si>
    <t>Sutura no absorbible sintètica monofilar de poliamida 6 ó 6.6 - fil: calibre 5/0, longitud 45 cm, tintat -agulla  doble armada 1/4 cercle,  espatulada tall lateral,  longitud 6,10 mm</t>
  </si>
  <si>
    <t xml:space="preserve">Sutura  no absorbible sintètica monofilar de poliamida 6 ó 6.6 - fil: calibre 8/0, longitud 13 cm, tintat - agulla 3/8  cercle , cos cilíndric, punta cilíndrica,  longitud 6,40mm  </t>
  </si>
  <si>
    <t xml:space="preserve">Sutura  no absorbible sintètica monofilar de poliamida 6 ó 6.6, inclou indicació per microcirurgia -fil: calibre 9/0, longitud 13 cm, tintat - agulla 3/8 cercle , cos cilíndric, punta cilíndrica,   longitud 5,1mm </t>
  </si>
  <si>
    <t>Sutura  no absorbible sintètica monofilar de poliamida 6 ó 6.6 - fil: calibre 9/0, longitud 13cm , tintat -agulla  3/8  cercle ,  cos cilíndric punta cilíndrica,  longitud 4,7 mm</t>
  </si>
  <si>
    <t>Sutura  no absorbible sintètica monofilar de poliamida 6 ó 6.6 - fil: calibre 10/0, longitud 13 cm, tintat -agulla  3/8 cercle, cos cilíndric, punta cilíndrica,  longitud 5,1 mm</t>
  </si>
  <si>
    <t>Sutura  no absorbible sintètica monofilar de poliamida 6 ó 6.6 - fil: calibre 10/0, longitud 30 cm, tintat - agulla 3/8 cercle,  cos cilíndric, punta espatulada tall lateral,  longitud 6,19mm</t>
  </si>
  <si>
    <t>Sutura  no absorbible sintètica monofilar de poliamida 6 ó 6.6, -fil:  calibre 10/0, longitud 30 cm, tintat -  doble agulla 3/8 cercle, punta espatulada, longitud 6mm</t>
  </si>
  <si>
    <t>2023197</t>
  </si>
  <si>
    <t xml:space="preserve">Sutura no absorbible sintètica monofilar de poliamida 6 ó 6.6 -fil: calibre 11/0,  longitud 13 cm, tintat -agulla 3/8 cercle, cos cilíndric, punta taper  point,  longitud 3,8mm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</si>
</sst>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99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  <xf numFmtId="0" fontId="1" fillId="0" borderId="0"/>
  </cellStyleXfs>
  <cellXfs count="167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3" fontId="1" fillId="60" borderId="3" xfId="2" applyNumberFormat="1" applyFont="1" applyFill="1" applyBorder="1" applyAlignment="1" applyProtection="1">
      <alignment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0" borderId="3" xfId="2" applyNumberFormat="1" applyFont="1" applyFill="1" applyBorder="1" applyAlignment="1" applyProtection="1">
      <alignment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3" fontId="1" fillId="60" borderId="12" xfId="2" applyNumberFormat="1" applyFont="1" applyFill="1" applyBorder="1" applyAlignment="1" applyProtection="1">
      <alignment vertical="center"/>
    </xf>
    <xf numFmtId="0" fontId="8" fillId="60" borderId="12" xfId="2" applyFont="1" applyFill="1" applyBorder="1" applyAlignment="1" applyProtection="1">
      <alignment horizontal="center" vertical="center"/>
    </xf>
    <xf numFmtId="4" fontId="8" fillId="60" borderId="12" xfId="2" applyNumberFormat="1" applyFont="1" applyFill="1" applyBorder="1" applyAlignment="1" applyProtection="1">
      <alignment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3" fontId="1" fillId="60" borderId="8" xfId="2" applyNumberFormat="1" applyFont="1" applyFill="1" applyBorder="1" applyAlignment="1" applyProtection="1">
      <alignment vertical="center"/>
    </xf>
    <xf numFmtId="0" fontId="8" fillId="60" borderId="8" xfId="2" applyFont="1" applyFill="1" applyBorder="1" applyAlignment="1" applyProtection="1">
      <alignment horizontal="center" vertical="center"/>
    </xf>
    <xf numFmtId="4" fontId="8" fillId="60" borderId="8" xfId="2" applyNumberFormat="1" applyFont="1" applyFill="1" applyBorder="1" applyAlignment="1" applyProtection="1">
      <alignment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2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8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35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1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57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7" fillId="0" borderId="0" xfId="2" applyFont="1" applyBorder="1" applyAlignment="1">
      <alignment horizontal="right" vertical="center"/>
    </xf>
    <xf numFmtId="0" fontId="7" fillId="0" borderId="59" xfId="2" applyFont="1" applyBorder="1" applyAlignment="1">
      <alignment horizontal="right" vertical="center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</cellXfs>
  <cellStyles count="199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2 2" xfId="198" xr:uid="{180DD7F6-DEFF-441E-917A-0DEB15F80B09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401114</xdr:colOff>
      <xdr:row>4</xdr:row>
      <xdr:rowOff>87179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4"/>
  <sheetViews>
    <sheetView showGridLines="0" tabSelected="1" topLeftCell="A23" zoomScale="85" zoomScaleNormal="85" workbookViewId="0">
      <selection activeCell="J41" sqref="J41"/>
    </sheetView>
  </sheetViews>
  <sheetFormatPr defaultRowHeight="15" x14ac:dyDescent="0.25"/>
  <cols>
    <col min="1" max="1" width="19.5703125" customWidth="1"/>
    <col min="2" max="2" width="11.2851562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140625" bestFit="1" customWidth="1"/>
    <col min="8" max="8" width="11.5703125" customWidth="1"/>
    <col min="9" max="9" width="10.7109375" bestFit="1" customWidth="1"/>
    <col min="10" max="10" width="17.140625" customWidth="1"/>
    <col min="11" max="12" width="16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4.7109375" customWidth="1"/>
    <col min="18" max="18" width="17.140625" customWidth="1"/>
    <col min="19" max="19" width="23.570312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108" t="s">
        <v>18</v>
      </c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30" t="s">
        <v>9</v>
      </c>
      <c r="B10" s="130"/>
      <c r="C10" s="130"/>
      <c r="D10" s="132" t="s">
        <v>52</v>
      </c>
      <c r="E10" s="132"/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47"/>
      <c r="R10" s="47"/>
      <c r="S10" s="47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31" t="s">
        <v>10</v>
      </c>
      <c r="B11" s="131"/>
      <c r="C11" s="131"/>
      <c r="D11" s="46"/>
      <c r="E11" s="162" t="s">
        <v>51</v>
      </c>
      <c r="F11" s="162"/>
      <c r="G11" s="162"/>
      <c r="H11" s="162"/>
      <c r="I11" s="162"/>
      <c r="J11" s="162"/>
      <c r="K11" s="162"/>
      <c r="L11" s="162"/>
      <c r="M11" s="162"/>
      <c r="N11" s="48"/>
      <c r="O11" s="48"/>
      <c r="P11" s="48"/>
      <c r="Q11" s="48"/>
      <c r="R11" s="48"/>
      <c r="S11" s="48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119" t="s">
        <v>34</v>
      </c>
      <c r="B12" s="120"/>
      <c r="C12" s="120"/>
      <c r="D12" s="120"/>
      <c r="E12" s="120"/>
      <c r="F12" s="120"/>
      <c r="G12" s="120"/>
      <c r="H12" s="120"/>
      <c r="I12" s="120"/>
      <c r="J12" s="121"/>
      <c r="K12" s="119" t="s">
        <v>11</v>
      </c>
      <c r="L12" s="120"/>
      <c r="M12" s="120"/>
      <c r="N12" s="120"/>
      <c r="O12" s="120"/>
      <c r="P12" s="120"/>
      <c r="Q12" s="120"/>
      <c r="R12" s="120"/>
      <c r="S12" s="121"/>
      <c r="W12" s="26"/>
      <c r="X12" s="26"/>
    </row>
    <row r="13" spans="1:26" s="28" customFormat="1" ht="39" customHeight="1" x14ac:dyDescent="0.2">
      <c r="A13" s="43" t="s">
        <v>35</v>
      </c>
      <c r="B13" s="122"/>
      <c r="C13" s="123"/>
      <c r="D13" s="123"/>
      <c r="E13" s="124"/>
      <c r="F13" s="27" t="s">
        <v>36</v>
      </c>
      <c r="G13" s="122"/>
      <c r="H13" s="123"/>
      <c r="I13" s="123"/>
      <c r="J13" s="125"/>
      <c r="K13" s="111" t="s">
        <v>12</v>
      </c>
      <c r="L13" s="113"/>
      <c r="M13" s="114"/>
      <c r="N13" s="114"/>
      <c r="O13" s="114"/>
      <c r="P13" s="114"/>
      <c r="Q13" s="114"/>
      <c r="R13" s="114"/>
      <c r="S13" s="115"/>
      <c r="W13" s="26"/>
    </row>
    <row r="14" spans="1:26" s="28" customFormat="1" ht="39" customHeight="1" x14ac:dyDescent="0.2">
      <c r="A14" s="41" t="s">
        <v>37</v>
      </c>
      <c r="B14" s="126"/>
      <c r="C14" s="127"/>
      <c r="D14" s="127"/>
      <c r="E14" s="128"/>
      <c r="F14" s="29" t="s">
        <v>38</v>
      </c>
      <c r="G14" s="126"/>
      <c r="H14" s="127"/>
      <c r="I14" s="127"/>
      <c r="J14" s="129"/>
      <c r="K14" s="112"/>
      <c r="L14" s="116"/>
      <c r="M14" s="117"/>
      <c r="N14" s="117"/>
      <c r="O14" s="117"/>
      <c r="P14" s="117"/>
      <c r="Q14" s="117"/>
      <c r="R14" s="117"/>
      <c r="S14" s="118"/>
      <c r="W14" s="26"/>
    </row>
    <row r="15" spans="1:26" s="28" customFormat="1" ht="39" customHeight="1" x14ac:dyDescent="0.2">
      <c r="A15" s="41" t="s">
        <v>13</v>
      </c>
      <c r="B15" s="31"/>
      <c r="C15" s="29" t="s">
        <v>15</v>
      </c>
      <c r="D15" s="163"/>
      <c r="E15" s="164"/>
      <c r="F15" s="29" t="s">
        <v>39</v>
      </c>
      <c r="G15" s="126"/>
      <c r="H15" s="127"/>
      <c r="I15" s="127"/>
      <c r="J15" s="129"/>
      <c r="K15" s="30" t="s">
        <v>14</v>
      </c>
      <c r="L15" s="109"/>
      <c r="M15" s="109"/>
      <c r="N15" s="109"/>
      <c r="O15" s="109"/>
      <c r="P15" s="109"/>
      <c r="Q15" s="109"/>
      <c r="R15" s="109"/>
      <c r="S15" s="110"/>
      <c r="W15" s="26"/>
    </row>
    <row r="16" spans="1:26" s="28" customFormat="1" ht="39" customHeight="1" x14ac:dyDescent="0.2">
      <c r="A16" s="41" t="s">
        <v>40</v>
      </c>
      <c r="B16" s="126"/>
      <c r="C16" s="127"/>
      <c r="D16" s="127"/>
      <c r="E16" s="128"/>
      <c r="F16" s="32" t="s">
        <v>41</v>
      </c>
      <c r="G16" s="33" t="s">
        <v>42</v>
      </c>
      <c r="H16" s="42"/>
      <c r="I16" s="33" t="s">
        <v>16</v>
      </c>
      <c r="J16" s="42"/>
      <c r="K16" s="140" t="s">
        <v>43</v>
      </c>
      <c r="L16" s="136"/>
      <c r="M16" s="136"/>
      <c r="N16" s="136"/>
      <c r="O16" s="136"/>
      <c r="P16" s="136"/>
      <c r="Q16" s="136"/>
      <c r="R16" s="136"/>
      <c r="S16" s="137"/>
      <c r="W16" s="26"/>
    </row>
    <row r="17" spans="1:26" s="34" customFormat="1" ht="39" customHeight="1" thickBot="1" x14ac:dyDescent="0.3">
      <c r="A17" s="44" t="s">
        <v>17</v>
      </c>
      <c r="B17" s="142"/>
      <c r="C17" s="143"/>
      <c r="D17" s="143"/>
      <c r="E17" s="144"/>
      <c r="F17" s="45" t="s">
        <v>44</v>
      </c>
      <c r="G17" s="145"/>
      <c r="H17" s="146"/>
      <c r="I17" s="146"/>
      <c r="J17" s="147"/>
      <c r="K17" s="141"/>
      <c r="L17" s="138"/>
      <c r="M17" s="138"/>
      <c r="N17" s="138"/>
      <c r="O17" s="138"/>
      <c r="P17" s="138"/>
      <c r="Q17" s="138"/>
      <c r="R17" s="138"/>
      <c r="S17" s="139"/>
      <c r="W17" s="26"/>
    </row>
    <row r="18" spans="1:26" s="34" customFormat="1" ht="39" customHeight="1" thickBot="1" x14ac:dyDescent="0.3">
      <c r="A18" s="40"/>
      <c r="B18" s="40"/>
      <c r="C18" s="40"/>
      <c r="D18" s="40"/>
      <c r="E18" s="36"/>
      <c r="F18" s="37"/>
      <c r="G18" s="38"/>
      <c r="H18" s="38"/>
      <c r="I18" s="38"/>
      <c r="J18" s="38"/>
      <c r="K18" s="35"/>
      <c r="L18" s="38"/>
      <c r="M18" s="38"/>
      <c r="N18" s="38"/>
      <c r="O18" s="38"/>
      <c r="P18" s="151" t="s">
        <v>25</v>
      </c>
      <c r="Q18" s="152"/>
      <c r="R18" s="153" t="s">
        <v>26</v>
      </c>
      <c r="S18" s="154"/>
      <c r="W18" s="26"/>
    </row>
    <row r="19" spans="1:26" s="15" customFormat="1" ht="133.5" customHeight="1" thickBot="1" x14ac:dyDescent="0.25">
      <c r="A19" s="50" t="s">
        <v>0</v>
      </c>
      <c r="B19" s="51" t="s">
        <v>46</v>
      </c>
      <c r="C19" s="148" t="s">
        <v>8</v>
      </c>
      <c r="D19" s="148"/>
      <c r="E19" s="52" t="s">
        <v>1</v>
      </c>
      <c r="F19" s="52" t="s">
        <v>2</v>
      </c>
      <c r="G19" s="53" t="s">
        <v>19</v>
      </c>
      <c r="H19" s="54" t="s">
        <v>45</v>
      </c>
      <c r="I19" s="54" t="s">
        <v>6</v>
      </c>
      <c r="J19" s="54" t="s">
        <v>33</v>
      </c>
      <c r="K19" s="55" t="s">
        <v>7</v>
      </c>
      <c r="L19" s="56" t="s">
        <v>50</v>
      </c>
      <c r="M19" s="52" t="s">
        <v>49</v>
      </c>
      <c r="N19" s="57" t="s">
        <v>3</v>
      </c>
      <c r="O19" s="58" t="s">
        <v>4</v>
      </c>
      <c r="P19" s="59" t="s">
        <v>27</v>
      </c>
      <c r="Q19" s="104" t="s">
        <v>5</v>
      </c>
      <c r="R19" s="100" t="s">
        <v>22</v>
      </c>
      <c r="S19" s="60" t="s">
        <v>21</v>
      </c>
      <c r="T19" s="16"/>
      <c r="U19" s="16"/>
      <c r="V19" s="16"/>
      <c r="W19" s="16"/>
      <c r="X19" s="16"/>
      <c r="Y19" s="16"/>
      <c r="Z19" s="16"/>
    </row>
    <row r="20" spans="1:26" s="15" customFormat="1" ht="39" customHeight="1" x14ac:dyDescent="0.2">
      <c r="A20" s="157" t="s">
        <v>54</v>
      </c>
      <c r="B20" s="71">
        <v>2007671</v>
      </c>
      <c r="C20" s="149" t="s">
        <v>55</v>
      </c>
      <c r="D20" s="150"/>
      <c r="E20" s="72"/>
      <c r="F20" s="72"/>
      <c r="G20" s="73"/>
      <c r="H20" s="74">
        <v>48</v>
      </c>
      <c r="I20" s="75" t="s">
        <v>20</v>
      </c>
      <c r="J20" s="76">
        <v>6.57</v>
      </c>
      <c r="K20" s="77">
        <f t="shared" ref="K20:K28" si="0">H20*J20</f>
        <v>315.36</v>
      </c>
      <c r="L20" s="78" t="e">
        <f t="shared" ref="L20:L28" si="1">M20/G20</f>
        <v>#DIV/0!</v>
      </c>
      <c r="M20" s="79"/>
      <c r="N20" s="80"/>
      <c r="O20" s="94"/>
      <c r="P20" s="97">
        <f t="shared" ref="P20:P28" si="2">M20*(1-O20)</f>
        <v>0</v>
      </c>
      <c r="Q20" s="105">
        <f t="shared" ref="Q20:Q27" si="3">IF(ISERROR(P20/G20),0,(P20/G20)*H20)</f>
        <v>0</v>
      </c>
      <c r="R20" s="101" t="e">
        <f t="shared" ref="R20:R27" si="4">ROUNDUP((H20/G20),0)</f>
        <v>#DIV/0!</v>
      </c>
      <c r="S20" s="81" t="e">
        <f t="shared" ref="S20:S28" si="5">R20*P20</f>
        <v>#DIV/0!</v>
      </c>
      <c r="T20" s="16"/>
      <c r="U20" s="16"/>
      <c r="V20" s="16"/>
      <c r="W20" s="16"/>
      <c r="X20" s="16"/>
      <c r="Y20" s="16"/>
      <c r="Z20" s="16"/>
    </row>
    <row r="21" spans="1:26" s="15" customFormat="1" ht="39" customHeight="1" x14ac:dyDescent="0.2">
      <c r="A21" s="158"/>
      <c r="B21" s="61">
        <v>2018169</v>
      </c>
      <c r="C21" s="155" t="s">
        <v>56</v>
      </c>
      <c r="D21" s="156"/>
      <c r="E21" s="62"/>
      <c r="F21" s="62"/>
      <c r="G21" s="63"/>
      <c r="H21" s="64">
        <v>262</v>
      </c>
      <c r="I21" s="65" t="s">
        <v>20</v>
      </c>
      <c r="J21" s="66">
        <v>15.71</v>
      </c>
      <c r="K21" s="67">
        <f t="shared" si="0"/>
        <v>4116.0200000000004</v>
      </c>
      <c r="L21" s="68" t="e">
        <f t="shared" si="1"/>
        <v>#DIV/0!</v>
      </c>
      <c r="M21" s="69"/>
      <c r="N21" s="70"/>
      <c r="O21" s="95"/>
      <c r="P21" s="98">
        <f t="shared" si="2"/>
        <v>0</v>
      </c>
      <c r="Q21" s="106">
        <f t="shared" si="3"/>
        <v>0</v>
      </c>
      <c r="R21" s="102" t="e">
        <f t="shared" si="4"/>
        <v>#DIV/0!</v>
      </c>
      <c r="S21" s="93" t="e">
        <f t="shared" si="5"/>
        <v>#DIV/0!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2">
      <c r="A22" s="158"/>
      <c r="B22" s="61">
        <v>2007678</v>
      </c>
      <c r="C22" s="155" t="s">
        <v>57</v>
      </c>
      <c r="D22" s="156"/>
      <c r="E22" s="62"/>
      <c r="F22" s="62"/>
      <c r="G22" s="63"/>
      <c r="H22" s="64">
        <v>167</v>
      </c>
      <c r="I22" s="65" t="s">
        <v>20</v>
      </c>
      <c r="J22" s="66">
        <v>27.4</v>
      </c>
      <c r="K22" s="67">
        <f t="shared" si="0"/>
        <v>4575.8</v>
      </c>
      <c r="L22" s="68" t="e">
        <f t="shared" si="1"/>
        <v>#DIV/0!</v>
      </c>
      <c r="M22" s="69"/>
      <c r="N22" s="70"/>
      <c r="O22" s="95"/>
      <c r="P22" s="98">
        <f t="shared" si="2"/>
        <v>0</v>
      </c>
      <c r="Q22" s="106">
        <f t="shared" ref="Q22" si="6">IF(ISERROR(P22/G22),0,(P22/G22)*H22)</f>
        <v>0</v>
      </c>
      <c r="R22" s="102" t="e">
        <f t="shared" ref="R22" si="7">ROUNDUP((H22/G22),0)</f>
        <v>#DIV/0!</v>
      </c>
      <c r="S22" s="93" t="e">
        <f t="shared" si="5"/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2">
      <c r="A23" s="158"/>
      <c r="B23" s="61">
        <v>2018171</v>
      </c>
      <c r="C23" s="155" t="s">
        <v>58</v>
      </c>
      <c r="D23" s="156"/>
      <c r="E23" s="62"/>
      <c r="F23" s="62"/>
      <c r="G23" s="63"/>
      <c r="H23" s="64">
        <v>396</v>
      </c>
      <c r="I23" s="65" t="s">
        <v>20</v>
      </c>
      <c r="J23" s="66">
        <v>19.04</v>
      </c>
      <c r="K23" s="67">
        <f t="shared" si="0"/>
        <v>7539.8399999999992</v>
      </c>
      <c r="L23" s="68" t="e">
        <f t="shared" si="1"/>
        <v>#DIV/0!</v>
      </c>
      <c r="M23" s="69"/>
      <c r="N23" s="70"/>
      <c r="O23" s="95"/>
      <c r="P23" s="98">
        <f t="shared" si="2"/>
        <v>0</v>
      </c>
      <c r="Q23" s="106">
        <f t="shared" si="3"/>
        <v>0</v>
      </c>
      <c r="R23" s="102" t="e">
        <f t="shared" si="4"/>
        <v>#DIV/0!</v>
      </c>
      <c r="S23" s="93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x14ac:dyDescent="0.2">
      <c r="A24" s="158"/>
      <c r="B24" s="61">
        <v>2018172</v>
      </c>
      <c r="C24" s="155" t="s">
        <v>59</v>
      </c>
      <c r="D24" s="156"/>
      <c r="E24" s="62"/>
      <c r="F24" s="62"/>
      <c r="G24" s="63"/>
      <c r="H24" s="64">
        <v>540</v>
      </c>
      <c r="I24" s="65" t="s">
        <v>20</v>
      </c>
      <c r="J24" s="66">
        <v>21.84</v>
      </c>
      <c r="K24" s="67">
        <f t="shared" si="0"/>
        <v>11793.6</v>
      </c>
      <c r="L24" s="68" t="e">
        <f t="shared" si="1"/>
        <v>#DIV/0!</v>
      </c>
      <c r="M24" s="69"/>
      <c r="N24" s="70"/>
      <c r="O24" s="95"/>
      <c r="P24" s="98">
        <f t="shared" si="2"/>
        <v>0</v>
      </c>
      <c r="Q24" s="106">
        <f t="shared" ref="Q24:Q25" si="8">IF(ISERROR(P24/G24),0,(P24/G24)*H24)</f>
        <v>0</v>
      </c>
      <c r="R24" s="102" t="e">
        <f t="shared" ref="R24:R25" si="9">ROUNDUP((H24/G24),0)</f>
        <v>#DIV/0!</v>
      </c>
      <c r="S24" s="93" t="e">
        <f t="shared" si="5"/>
        <v>#DIV/0!</v>
      </c>
      <c r="T24" s="16"/>
      <c r="U24" s="16"/>
      <c r="V24" s="16"/>
      <c r="W24" s="16"/>
      <c r="X24" s="16"/>
      <c r="Y24" s="16"/>
      <c r="Z24" s="16"/>
    </row>
    <row r="25" spans="1:26" s="15" customFormat="1" ht="39" customHeight="1" x14ac:dyDescent="0.2">
      <c r="A25" s="158"/>
      <c r="B25" s="61">
        <v>2007676</v>
      </c>
      <c r="C25" s="155" t="s">
        <v>60</v>
      </c>
      <c r="D25" s="156"/>
      <c r="E25" s="62"/>
      <c r="F25" s="62"/>
      <c r="G25" s="63"/>
      <c r="H25" s="64">
        <v>74</v>
      </c>
      <c r="I25" s="65" t="s">
        <v>20</v>
      </c>
      <c r="J25" s="66">
        <v>28.41</v>
      </c>
      <c r="K25" s="67">
        <f t="shared" si="0"/>
        <v>2102.34</v>
      </c>
      <c r="L25" s="68" t="e">
        <f t="shared" si="1"/>
        <v>#DIV/0!</v>
      </c>
      <c r="M25" s="69"/>
      <c r="N25" s="70"/>
      <c r="O25" s="95"/>
      <c r="P25" s="98">
        <f t="shared" si="2"/>
        <v>0</v>
      </c>
      <c r="Q25" s="106">
        <f t="shared" si="8"/>
        <v>0</v>
      </c>
      <c r="R25" s="102" t="e">
        <f t="shared" si="9"/>
        <v>#DIV/0!</v>
      </c>
      <c r="S25" s="93" t="e">
        <f t="shared" si="5"/>
        <v>#DIV/0!</v>
      </c>
      <c r="T25" s="16"/>
      <c r="U25" s="16"/>
      <c r="V25" s="16"/>
      <c r="W25" s="16"/>
      <c r="X25" s="16"/>
      <c r="Y25" s="16"/>
      <c r="Z25" s="16"/>
    </row>
    <row r="26" spans="1:26" s="15" customFormat="1" ht="39" customHeight="1" x14ac:dyDescent="0.2">
      <c r="A26" s="158"/>
      <c r="B26" s="61">
        <v>2018168</v>
      </c>
      <c r="C26" s="155" t="s">
        <v>61</v>
      </c>
      <c r="D26" s="156"/>
      <c r="E26" s="62"/>
      <c r="F26" s="62"/>
      <c r="G26" s="63"/>
      <c r="H26" s="64">
        <v>728</v>
      </c>
      <c r="I26" s="65" t="s">
        <v>20</v>
      </c>
      <c r="J26" s="66">
        <v>13.26</v>
      </c>
      <c r="K26" s="67">
        <f t="shared" si="0"/>
        <v>9653.2800000000007</v>
      </c>
      <c r="L26" s="68" t="e">
        <f t="shared" si="1"/>
        <v>#DIV/0!</v>
      </c>
      <c r="M26" s="69"/>
      <c r="N26" s="70"/>
      <c r="O26" s="95"/>
      <c r="P26" s="98">
        <f t="shared" si="2"/>
        <v>0</v>
      </c>
      <c r="Q26" s="106">
        <f t="shared" si="3"/>
        <v>0</v>
      </c>
      <c r="R26" s="102" t="e">
        <f t="shared" si="4"/>
        <v>#DIV/0!</v>
      </c>
      <c r="S26" s="93" t="e">
        <f t="shared" si="5"/>
        <v>#DIV/0!</v>
      </c>
      <c r="T26" s="16"/>
      <c r="U26" s="16"/>
      <c r="V26" s="16"/>
      <c r="W26" s="16"/>
      <c r="X26" s="16"/>
      <c r="Y26" s="16"/>
      <c r="Z26" s="16"/>
    </row>
    <row r="27" spans="1:26" s="15" customFormat="1" ht="39" customHeight="1" x14ac:dyDescent="0.2">
      <c r="A27" s="158"/>
      <c r="B27" s="61">
        <v>2018170</v>
      </c>
      <c r="C27" s="155" t="s">
        <v>62</v>
      </c>
      <c r="D27" s="156"/>
      <c r="E27" s="62"/>
      <c r="F27" s="62"/>
      <c r="G27" s="63"/>
      <c r="H27" s="64">
        <v>72</v>
      </c>
      <c r="I27" s="65" t="s">
        <v>20</v>
      </c>
      <c r="J27" s="66">
        <v>9.0901515151515131</v>
      </c>
      <c r="K27" s="67">
        <f t="shared" si="0"/>
        <v>654.49090909090899</v>
      </c>
      <c r="L27" s="68" t="e">
        <f t="shared" si="1"/>
        <v>#DIV/0!</v>
      </c>
      <c r="M27" s="69"/>
      <c r="N27" s="70"/>
      <c r="O27" s="95"/>
      <c r="P27" s="98">
        <f t="shared" si="2"/>
        <v>0</v>
      </c>
      <c r="Q27" s="106">
        <f t="shared" si="3"/>
        <v>0</v>
      </c>
      <c r="R27" s="102" t="e">
        <f t="shared" si="4"/>
        <v>#DIV/0!</v>
      </c>
      <c r="S27" s="93" t="e">
        <f t="shared" si="5"/>
        <v>#DIV/0!</v>
      </c>
      <c r="T27" s="16"/>
      <c r="U27" s="16"/>
      <c r="V27" s="16"/>
      <c r="W27" s="16"/>
      <c r="X27" s="16"/>
      <c r="Y27" s="16"/>
      <c r="Z27" s="16"/>
    </row>
    <row r="28" spans="1:26" s="15" customFormat="1" ht="39" customHeight="1" thickBot="1" x14ac:dyDescent="0.25">
      <c r="A28" s="159"/>
      <c r="B28" s="82" t="s">
        <v>63</v>
      </c>
      <c r="C28" s="165" t="s">
        <v>64</v>
      </c>
      <c r="D28" s="166"/>
      <c r="E28" s="83"/>
      <c r="F28" s="83"/>
      <c r="G28" s="84"/>
      <c r="H28" s="85">
        <v>210</v>
      </c>
      <c r="I28" s="86" t="s">
        <v>20</v>
      </c>
      <c r="J28" s="87">
        <v>44.87</v>
      </c>
      <c r="K28" s="88">
        <f t="shared" si="0"/>
        <v>9422.6999999999989</v>
      </c>
      <c r="L28" s="89" t="e">
        <f t="shared" si="1"/>
        <v>#DIV/0!</v>
      </c>
      <c r="M28" s="90"/>
      <c r="N28" s="91"/>
      <c r="O28" s="96"/>
      <c r="P28" s="99">
        <f t="shared" si="2"/>
        <v>0</v>
      </c>
      <c r="Q28" s="107">
        <f t="shared" ref="Q28" si="10">IF(ISERROR(P28/G28),0,(P28/G28)*H28)</f>
        <v>0</v>
      </c>
      <c r="R28" s="103" t="e">
        <f t="shared" ref="R28" si="11">ROUNDUP((H28/G28),0)</f>
        <v>#DIV/0!</v>
      </c>
      <c r="S28" s="92" t="e">
        <f t="shared" si="5"/>
        <v>#DIV/0!</v>
      </c>
      <c r="T28" s="16"/>
      <c r="U28" s="16"/>
      <c r="V28" s="16"/>
      <c r="W28" s="16"/>
      <c r="X28" s="16"/>
      <c r="Y28" s="16"/>
      <c r="Z28" s="16"/>
    </row>
    <row r="29" spans="1:26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" customHeight="1" x14ac:dyDescent="0.25">
      <c r="A30" s="135"/>
      <c r="B30" s="135"/>
      <c r="C30" s="135"/>
      <c r="D30" s="135"/>
      <c r="E30" s="135"/>
      <c r="F30" s="135"/>
      <c r="G30" s="135"/>
      <c r="H30" s="22"/>
      <c r="I30" s="1"/>
      <c r="J30" s="1"/>
      <c r="K30" s="1"/>
      <c r="L30" s="1"/>
      <c r="M30" s="1"/>
      <c r="N30" s="5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thickBot="1" x14ac:dyDescent="0.3">
      <c r="A31" s="135"/>
      <c r="B31" s="135"/>
      <c r="C31" s="135"/>
      <c r="D31" s="135"/>
      <c r="E31" s="135"/>
      <c r="F31" s="135"/>
      <c r="G31" s="135"/>
      <c r="H31" s="22"/>
      <c r="I31" s="23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 thickBot="1" x14ac:dyDescent="0.3">
      <c r="A32" s="135"/>
      <c r="B32" s="135"/>
      <c r="C32" s="135"/>
      <c r="D32" s="135"/>
      <c r="E32" s="135"/>
      <c r="F32" s="135"/>
      <c r="G32" s="135"/>
      <c r="H32" s="22"/>
      <c r="I32" s="1"/>
      <c r="J32" s="5" t="s">
        <v>47</v>
      </c>
      <c r="K32" s="6">
        <f>SUM(K20:K31)</f>
        <v>50173.430909090908</v>
      </c>
      <c r="L32" s="24"/>
      <c r="M32" s="1"/>
      <c r="N32" s="7"/>
      <c r="O32" s="7"/>
      <c r="P32" s="7"/>
      <c r="Q32" s="6">
        <f>SUM(Q20:Q31)</f>
        <v>0</v>
      </c>
      <c r="R32" s="1"/>
      <c r="S32" s="6" t="e">
        <f>SUM(S20:S28)</f>
        <v>#DIV/0!</v>
      </c>
      <c r="T32" s="1"/>
      <c r="U32" s="1"/>
      <c r="V32" s="1"/>
      <c r="W32" s="1"/>
      <c r="X32" s="1"/>
      <c r="Y32" s="1"/>
      <c r="Z32" s="1"/>
    </row>
    <row r="33" spans="1:26" ht="15.75" thickBot="1" x14ac:dyDescent="0.3">
      <c r="A33" s="1"/>
      <c r="B33" s="1"/>
      <c r="C33" s="1"/>
      <c r="D33" s="20"/>
      <c r="E33" s="21"/>
      <c r="F33" s="18"/>
      <c r="G33" s="19"/>
      <c r="H33" s="22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thickBot="1" x14ac:dyDescent="0.3">
      <c r="A34" s="39"/>
      <c r="B34" s="39"/>
      <c r="C34" s="39"/>
      <c r="D34" s="39"/>
      <c r="E34" s="39"/>
      <c r="F34" s="160" t="s">
        <v>53</v>
      </c>
      <c r="G34" s="160"/>
      <c r="H34" s="160"/>
      <c r="I34" s="160"/>
      <c r="J34" s="161"/>
      <c r="K34" s="6">
        <f>K32*2</f>
        <v>100346.86181818182</v>
      </c>
      <c r="L34" s="1"/>
      <c r="M34" s="1"/>
      <c r="N34" s="1"/>
      <c r="O34" s="5"/>
      <c r="P34" s="1"/>
      <c r="Q34" s="6">
        <f>Q32*2</f>
        <v>0</v>
      </c>
      <c r="R34" s="1"/>
      <c r="S34" s="6" t="e">
        <f>S32*2</f>
        <v>#DIV/0!</v>
      </c>
      <c r="T34" s="1"/>
      <c r="U34" s="1"/>
      <c r="V34" s="1"/>
      <c r="W34" s="1"/>
      <c r="X34" s="1"/>
      <c r="Y34" s="1"/>
      <c r="Z34" s="1"/>
    </row>
    <row r="35" spans="1:26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 t="s">
        <v>23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10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10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1" t="s">
        <v>32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9"/>
      <c r="N39" s="9"/>
      <c r="O39" s="9"/>
      <c r="P39" s="9"/>
      <c r="Q39" s="9"/>
      <c r="R39" s="10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10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1" t="s">
        <v>24</v>
      </c>
      <c r="B41" s="11"/>
      <c r="C41" s="11"/>
      <c r="D41" s="11"/>
      <c r="E41" s="11"/>
      <c r="F41" s="11"/>
      <c r="G41" s="11"/>
      <c r="H41" s="49"/>
      <c r="I41" s="11"/>
      <c r="J41" s="11"/>
      <c r="K41" s="11"/>
      <c r="L41" s="11"/>
      <c r="M41" s="11"/>
      <c r="N41" s="11"/>
      <c r="O41" s="11"/>
      <c r="P41" s="11"/>
      <c r="Q41" s="11"/>
      <c r="R41" s="10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2" t="s">
        <v>28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2" t="s">
        <v>29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2" t="s">
        <v>30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33" t="s">
        <v>48</v>
      </c>
      <c r="B49" s="133"/>
      <c r="C49" s="133"/>
      <c r="D49" s="133"/>
      <c r="E49" s="133"/>
      <c r="F49" s="133"/>
      <c r="G49" s="133"/>
      <c r="H49" s="133"/>
      <c r="I49" s="133"/>
      <c r="J49" s="133"/>
      <c r="K49" s="133"/>
      <c r="L49" s="133"/>
      <c r="M49" s="133"/>
      <c r="N49" s="133"/>
      <c r="O49" s="133"/>
      <c r="P49" s="133"/>
      <c r="Q49" s="133"/>
      <c r="R49" s="133"/>
      <c r="S49" s="1"/>
      <c r="T49" s="1"/>
      <c r="U49" s="1"/>
      <c r="V49" s="1"/>
      <c r="W49" s="1"/>
      <c r="X49" s="1"/>
      <c r="Y49" s="1"/>
      <c r="Z49" s="1"/>
    </row>
    <row r="50" spans="1:26" ht="15.75" x14ac:dyDescent="0.25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7"/>
      <c r="M50" s="13"/>
      <c r="N50" s="13"/>
      <c r="O50" s="13"/>
      <c r="P50" s="13"/>
      <c r="Q50" s="13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x14ac:dyDescent="0.25">
      <c r="A51" s="133" t="s">
        <v>31</v>
      </c>
      <c r="B51" s="134"/>
      <c r="C51" s="134"/>
      <c r="D51" s="134"/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  <c r="Q51" s="134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x14ac:dyDescent="0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7"/>
      <c r="M52" s="13"/>
      <c r="N52" s="13"/>
      <c r="O52" s="13"/>
      <c r="P52" s="13"/>
      <c r="Q52" s="13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x14ac:dyDescent="0.25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x14ac:dyDescent="0.25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"/>
      <c r="S54" s="1"/>
      <c r="T54" s="1"/>
      <c r="U54" s="1"/>
      <c r="V54" s="1"/>
      <c r="W54" s="1"/>
      <c r="X54" s="1"/>
      <c r="Y54" s="1"/>
      <c r="Z54" s="1"/>
    </row>
  </sheetData>
  <sheetProtection selectLockedCells="1"/>
  <protectedRanges>
    <protectedRange sqref="F11:H11" name="Rango1"/>
    <protectedRange sqref="D13:E17 Q13:Q17 Q18 D18:E18" name="Rango1_1"/>
  </protectedRanges>
  <mergeCells count="38">
    <mergeCell ref="F34:J34"/>
    <mergeCell ref="E11:M11"/>
    <mergeCell ref="D15:E15"/>
    <mergeCell ref="G15:J15"/>
    <mergeCell ref="K12:S12"/>
    <mergeCell ref="C28:D28"/>
    <mergeCell ref="C26:D26"/>
    <mergeCell ref="C27:D27"/>
    <mergeCell ref="C24:D24"/>
    <mergeCell ref="C25:D25"/>
    <mergeCell ref="A51:Q51"/>
    <mergeCell ref="A30:G32"/>
    <mergeCell ref="A49:R49"/>
    <mergeCell ref="L16:S17"/>
    <mergeCell ref="B16:E16"/>
    <mergeCell ref="K16:K17"/>
    <mergeCell ref="B17:E17"/>
    <mergeCell ref="G17:J17"/>
    <mergeCell ref="C19:D19"/>
    <mergeCell ref="C20:D20"/>
    <mergeCell ref="P18:Q18"/>
    <mergeCell ref="R18:S18"/>
    <mergeCell ref="C21:D21"/>
    <mergeCell ref="C23:D23"/>
    <mergeCell ref="C22:D22"/>
    <mergeCell ref="A20:A28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</mergeCells>
  <pageMargins left="0.7" right="0.7" top="0.75" bottom="0.75" header="0.3" footer="0.3"/>
  <pageSetup paperSize="8" scale="5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Eva Bedmar Marques</cp:lastModifiedBy>
  <cp:lastPrinted>2025-09-30T06:03:12Z</cp:lastPrinted>
  <dcterms:created xsi:type="dcterms:W3CDTF">2017-04-20T06:50:43Z</dcterms:created>
  <dcterms:modified xsi:type="dcterms:W3CDTF">2025-09-30T06:03:18Z</dcterms:modified>
</cp:coreProperties>
</file>